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9495" windowHeight="11640" activeTab="0"/>
  </bookViews>
  <sheets>
    <sheet name="смета " sheetId="1" r:id="rId1"/>
  </sheets>
  <definedNames>
    <definedName name="_xlnm.Print_Titles" localSheetId="0">'смета '!$6:$7</definedName>
    <definedName name="_xlnm.Print_Area" localSheetId="0">'смета '!$B$1:$L$26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<sst xmlns="http://schemas.openxmlformats.org/spreadsheetml/2006/main" count="75" uniqueCount="57">
  <si>
    <t>тыс.руб.</t>
  </si>
  <si>
    <t>Электроэнергия</t>
  </si>
  <si>
    <t>Аренда</t>
  </si>
  <si>
    <t>Расходы по энергосбережению</t>
  </si>
  <si>
    <t>Ед. изм.</t>
  </si>
  <si>
    <t>№ п/п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</si>
  <si>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</si>
  <si>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</si>
  <si>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</si>
  <si>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</si>
  <si>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</si>
  <si>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</si>
  <si>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</si>
  <si>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</si>
  <si>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</si>
  <si>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Наименование показателя </t>
  </si>
  <si>
    <t>Значение</t>
  </si>
  <si>
    <t>Производство тепловой энергии</t>
  </si>
  <si>
    <t>Передача тепловой энергии</t>
  </si>
  <si>
    <t>Теплоноси тель</t>
  </si>
  <si>
    <t>Холодная питьевая вода</t>
  </si>
  <si>
    <t>ООО "НИИАР-ГЕНЕРАЦИЯ" 2013-2014 гг.</t>
  </si>
  <si>
    <t xml:space="preserve">Информация об основных показателях финансово-хозяйственной деятельности </t>
  </si>
  <si>
    <t>Вид регулируемой деятельности</t>
  </si>
  <si>
    <t>Выручка от регулируемой деятельности</t>
  </si>
  <si>
    <t>Себестоимость, в том числе</t>
  </si>
  <si>
    <t>Сырье (основные материалы)</t>
  </si>
  <si>
    <t>Вспомогательные материалы</t>
  </si>
  <si>
    <t>Работы и услуги производственного характера, в том числе</t>
  </si>
  <si>
    <t>3.3.1</t>
  </si>
  <si>
    <t>3.3.2</t>
  </si>
  <si>
    <t>Топливо на технологические цели</t>
  </si>
  <si>
    <t>Расходы на оплату труда основного персонала</t>
  </si>
  <si>
    <t>Отчисления на социальные нужды</t>
  </si>
  <si>
    <t>Водоотведе ние</t>
  </si>
  <si>
    <t>Налоги, включаемые в себестоимость</t>
  </si>
  <si>
    <t>3.10</t>
  </si>
  <si>
    <t>3.11</t>
  </si>
  <si>
    <t>Прочие затраты, в том числе</t>
  </si>
  <si>
    <t>Капитальный ремонт</t>
  </si>
  <si>
    <t>Текущиий ремонт</t>
  </si>
  <si>
    <t>Оплата услуг на очистку сточной жидкости</t>
  </si>
  <si>
    <t>3.11.1</t>
  </si>
  <si>
    <t>3.11.2</t>
  </si>
  <si>
    <t>3.11.3</t>
  </si>
  <si>
    <t>Расходы на компенсацию потерь</t>
  </si>
  <si>
    <t>х</t>
  </si>
  <si>
    <t>3.12</t>
  </si>
  <si>
    <t>Объем отпущенной потребителям продукции,    в том числе</t>
  </si>
  <si>
    <t>тыс. Гкал</t>
  </si>
  <si>
    <t>тыс. м³</t>
  </si>
  <si>
    <t>Общепроизводственные расходы</t>
  </si>
  <si>
    <t>Управленческие расходы</t>
  </si>
  <si>
    <t>4.</t>
  </si>
  <si>
    <t>1.</t>
  </si>
  <si>
    <t>2.</t>
  </si>
  <si>
    <t>3.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</si>
</sst>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"/>
    <numFmt numFmtId="166" formatCode="0.000"/>
    <numFmt numFmtId="167" formatCode="0.00000"/>
    <numFmt numFmtId="168" formatCode="0.0000"/>
    <numFmt numFmtId="169" formatCode="_-* #,##0.0_р_._-;\-* #,##0.0_р_._-;_-* &quot;-&quot;??_р_._-;_-@_-"/>
    <numFmt numFmtId="170" formatCode="#,##0.0_ ;\-#,##0.0\ 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justify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vertical="justify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3">
      <selection activeCell="F36" sqref="F36"/>
    </sheetView>
  </sheetViews>
  <sheetFormatPr defaultColWidth="9.00390625" defaultRowHeight="12.75"/>
  <cols>
    <col min="1" max="1" width="6.25390625" style="0" customWidth="1"/>
    <col min="2" max="2" width="7.25390625" style="2" customWidth="1"/>
    <col min="3" max="3" width="42.125" style="0" customWidth="1"/>
    <col min="4" max="4" width="11.75390625" style="0" customWidth="1"/>
    <col min="5" max="5" width="14.75390625" style="46" customWidth="1"/>
    <col min="6" max="6" width="12.00390625" style="46" customWidth="1"/>
    <col min="7" max="8" width="12.375" style="45" customWidth="1"/>
    <col min="9" max="9" width="11.25390625" style="45" customWidth="1"/>
    <col min="10" max="10" width="9.625" style="22" bestFit="1" customWidth="1"/>
    <col min="11" max="11" width="10.125" style="31" customWidth="1"/>
    <col min="12" max="12" width="9.125" style="26" customWidth="1"/>
  </cols>
  <sheetData>
    <row r="1" spans="5:6" ht="12.75">
      <c r="E1" s="44"/>
      <c r="F1" s="44"/>
    </row>
    <row r="3" spans="2:12" s="3" customFormat="1" ht="15.75">
      <c r="B3" s="71" t="s">
        <v>22</v>
      </c>
      <c r="C3" s="72"/>
      <c r="D3" s="72"/>
      <c r="E3" s="72"/>
      <c r="F3" s="72"/>
      <c r="G3" s="72"/>
      <c r="H3" s="72"/>
      <c r="I3" s="72"/>
      <c r="J3" s="23"/>
      <c r="K3" s="32"/>
      <c r="L3" s="27"/>
    </row>
    <row r="4" spans="2:12" s="3" customFormat="1" ht="15.75">
      <c r="B4" s="71" t="s">
        <v>21</v>
      </c>
      <c r="C4" s="72"/>
      <c r="D4" s="72"/>
      <c r="E4" s="72"/>
      <c r="F4" s="72"/>
      <c r="G4" s="72"/>
      <c r="H4" s="72"/>
      <c r="I4" s="72"/>
      <c r="J4" s="23"/>
      <c r="K4" s="32"/>
      <c r="L4" s="27"/>
    </row>
    <row r="5" ht="13.5" thickBot="1">
      <c r="C5" s="1"/>
    </row>
    <row r="6" spans="2:9" ht="34.5" customHeight="1" thickBot="1">
      <c r="B6" s="18" t="s">
        <v>5</v>
      </c>
      <c r="C6" s="35" t="s">
        <v>15</v>
      </c>
      <c r="D6" s="12" t="s">
        <v>4</v>
      </c>
      <c r="E6" s="68" t="s">
        <v>16</v>
      </c>
      <c r="F6" s="69"/>
      <c r="G6" s="69"/>
      <c r="H6" s="69"/>
      <c r="I6" s="70"/>
    </row>
    <row r="7" spans="2:9" ht="39" thickBot="1">
      <c r="B7" s="40" t="s">
        <v>54</v>
      </c>
      <c r="C7" s="73" t="s">
        <v>23</v>
      </c>
      <c r="D7" s="42" t="s">
        <v>46</v>
      </c>
      <c r="E7" s="56" t="s">
        <v>17</v>
      </c>
      <c r="F7" s="41" t="s">
        <v>18</v>
      </c>
      <c r="G7" s="62" t="s">
        <v>19</v>
      </c>
      <c r="H7" s="47" t="s">
        <v>20</v>
      </c>
      <c r="I7" s="63" t="s">
        <v>34</v>
      </c>
    </row>
    <row r="8" spans="2:13" s="3" customFormat="1" ht="12.75">
      <c r="B8" s="54" t="s">
        <v>55</v>
      </c>
      <c r="C8" s="11" t="s">
        <v>24</v>
      </c>
      <c r="D8" s="57" t="s">
        <v>0</v>
      </c>
      <c r="E8" s="20">
        <v>472217.4</v>
      </c>
      <c r="F8" s="60">
        <v>33911</v>
      </c>
      <c r="G8" s="20">
        <v>32438.1</v>
      </c>
      <c r="H8" s="15">
        <f>9.77*3874.92</f>
        <v>37857.9684</v>
      </c>
      <c r="I8" s="64">
        <f>9.63*5338.21</f>
        <v>51406.96230000001</v>
      </c>
      <c r="J8" s="36"/>
      <c r="K8" s="34"/>
      <c r="L8" s="34"/>
      <c r="M8" s="11"/>
    </row>
    <row r="9" spans="2:13" ht="12.75">
      <c r="B9" s="5" t="s">
        <v>56</v>
      </c>
      <c r="C9" s="9" t="s">
        <v>25</v>
      </c>
      <c r="D9" s="57" t="s">
        <v>0</v>
      </c>
      <c r="E9" s="20">
        <f>E10+E11+E12+E15+E16+E17+E18+E19+E20+E21+E22</f>
        <v>451717.36</v>
      </c>
      <c r="F9" s="15">
        <f>F10+F11+F12+F15+F16+F17+F18+F19+F20+F21+F22+F26</f>
        <v>96867.51000000001</v>
      </c>
      <c r="G9" s="20">
        <f>G10+G11+G12+G15+G16+G17+G18+G19+G20+G21+G22</f>
        <v>31190.440000000002</v>
      </c>
      <c r="H9" s="15">
        <f>H10+H11+H12+H15+H16+H17+H18+H19+H20+H21+H22</f>
        <v>37669.66</v>
      </c>
      <c r="I9" s="15">
        <f>I10+I16+I17+I18+I19+I22+I21+I25-0.04</f>
        <v>50693.5</v>
      </c>
      <c r="J9" s="25"/>
      <c r="K9" s="33"/>
      <c r="L9" s="28"/>
      <c r="M9" s="4"/>
    </row>
    <row r="10" spans="2:13" ht="12.75">
      <c r="B10" s="5" t="s">
        <v>6</v>
      </c>
      <c r="C10" s="4" t="s">
        <v>26</v>
      </c>
      <c r="D10" s="58" t="s">
        <v>0</v>
      </c>
      <c r="E10" s="14">
        <v>3792.25</v>
      </c>
      <c r="F10" s="17">
        <v>3177.57</v>
      </c>
      <c r="G10" s="14">
        <f>9579.19</f>
        <v>9579.19</v>
      </c>
      <c r="H10" s="17">
        <v>0</v>
      </c>
      <c r="I10" s="15">
        <v>0</v>
      </c>
      <c r="J10" s="24"/>
      <c r="K10" s="33"/>
      <c r="L10" s="28"/>
      <c r="M10" s="4"/>
    </row>
    <row r="11" spans="2:13" ht="12.75">
      <c r="B11" s="5" t="s">
        <v>7</v>
      </c>
      <c r="C11" s="4" t="s">
        <v>27</v>
      </c>
      <c r="D11" s="57" t="s">
        <v>0</v>
      </c>
      <c r="E11" s="20">
        <v>6755.56</v>
      </c>
      <c r="F11" s="15">
        <v>441.715</v>
      </c>
      <c r="G11" s="20">
        <v>4345</v>
      </c>
      <c r="H11" s="17">
        <v>1005</v>
      </c>
      <c r="I11" s="15">
        <v>70</v>
      </c>
      <c r="J11" s="24"/>
      <c r="K11" s="33"/>
      <c r="L11" s="28"/>
      <c r="M11" s="4"/>
    </row>
    <row r="12" spans="2:13" ht="25.5">
      <c r="B12" s="5" t="s">
        <v>8</v>
      </c>
      <c r="C12" s="10" t="s">
        <v>28</v>
      </c>
      <c r="D12" s="57" t="s">
        <v>0</v>
      </c>
      <c r="E12" s="39">
        <v>18290</v>
      </c>
      <c r="F12" s="7">
        <v>1974</v>
      </c>
      <c r="G12" s="20">
        <v>2091.6</v>
      </c>
      <c r="H12" s="15">
        <f>H13+H14</f>
        <v>0</v>
      </c>
      <c r="I12" s="15">
        <f>I13+I14</f>
        <v>0</v>
      </c>
      <c r="J12" s="24"/>
      <c r="K12" s="33"/>
      <c r="L12" s="28"/>
      <c r="M12" s="4"/>
    </row>
    <row r="13" spans="2:13" ht="12.75">
      <c r="B13" s="5" t="s">
        <v>29</v>
      </c>
      <c r="C13" s="4" t="s">
        <v>39</v>
      </c>
      <c r="D13" s="57" t="s">
        <v>0</v>
      </c>
      <c r="E13" s="51">
        <v>12500</v>
      </c>
      <c r="F13" s="52">
        <v>1554</v>
      </c>
      <c r="G13" s="21">
        <v>0</v>
      </c>
      <c r="H13" s="16">
        <v>0</v>
      </c>
      <c r="I13" s="16">
        <v>0</v>
      </c>
      <c r="J13" s="24"/>
      <c r="K13" s="33"/>
      <c r="L13" s="28"/>
      <c r="M13" s="4"/>
    </row>
    <row r="14" spans="2:13" ht="12.75">
      <c r="B14" s="5" t="s">
        <v>30</v>
      </c>
      <c r="C14" s="10" t="s">
        <v>40</v>
      </c>
      <c r="D14" s="57" t="s">
        <v>0</v>
      </c>
      <c r="E14" s="20">
        <v>0</v>
      </c>
      <c r="F14" s="15">
        <v>0</v>
      </c>
      <c r="G14" s="20">
        <v>0</v>
      </c>
      <c r="H14" s="15">
        <v>0</v>
      </c>
      <c r="I14" s="15">
        <v>0</v>
      </c>
      <c r="J14" s="24"/>
      <c r="K14" s="30"/>
      <c r="L14" s="28"/>
      <c r="M14" s="4"/>
    </row>
    <row r="15" spans="2:13" ht="12.75">
      <c r="B15" s="5" t="s">
        <v>9</v>
      </c>
      <c r="C15" s="4" t="s">
        <v>31</v>
      </c>
      <c r="D15" s="57" t="s">
        <v>0</v>
      </c>
      <c r="E15" s="20">
        <f>317929.65+20600</f>
        <v>338529.65</v>
      </c>
      <c r="F15" s="15">
        <v>0</v>
      </c>
      <c r="G15" s="20">
        <v>0</v>
      </c>
      <c r="H15" s="15">
        <v>0</v>
      </c>
      <c r="I15" s="15">
        <v>0</v>
      </c>
      <c r="J15" s="24"/>
      <c r="K15" s="33"/>
      <c r="L15" s="28"/>
      <c r="M15" s="4"/>
    </row>
    <row r="16" spans="2:13" s="3" customFormat="1" ht="12.75">
      <c r="B16" s="6" t="s">
        <v>10</v>
      </c>
      <c r="C16" s="11" t="s">
        <v>1</v>
      </c>
      <c r="D16" s="57" t="s">
        <v>0</v>
      </c>
      <c r="E16" s="20">
        <v>25299.41</v>
      </c>
      <c r="F16" s="15">
        <v>297.82</v>
      </c>
      <c r="G16" s="20">
        <v>0</v>
      </c>
      <c r="H16" s="15">
        <f>4845+1178+5842.5</f>
        <v>11865.5</v>
      </c>
      <c r="I16" s="15">
        <v>2964</v>
      </c>
      <c r="J16" s="24"/>
      <c r="K16" s="34"/>
      <c r="L16" s="28"/>
      <c r="M16" s="11"/>
    </row>
    <row r="17" spans="2:13" ht="12.75">
      <c r="B17" s="5" t="s">
        <v>11</v>
      </c>
      <c r="C17" s="4" t="s">
        <v>32</v>
      </c>
      <c r="D17" s="57" t="s">
        <v>0</v>
      </c>
      <c r="E17" s="20">
        <v>27669.41</v>
      </c>
      <c r="F17" s="15">
        <v>12350.155</v>
      </c>
      <c r="G17" s="20">
        <v>6930</v>
      </c>
      <c r="H17" s="15">
        <f>1325.38+7289.57+4417.92</f>
        <v>13032.87</v>
      </c>
      <c r="I17" s="15">
        <v>7296</v>
      </c>
      <c r="J17" s="24"/>
      <c r="K17" s="33"/>
      <c r="L17" s="28"/>
      <c r="M17" s="4"/>
    </row>
    <row r="18" spans="2:13" ht="12.75">
      <c r="B18" s="5" t="s">
        <v>12</v>
      </c>
      <c r="C18" s="10" t="s">
        <v>33</v>
      </c>
      <c r="D18" s="57" t="s">
        <v>0</v>
      </c>
      <c r="E18" s="20">
        <v>8356.16</v>
      </c>
      <c r="F18" s="15">
        <v>3705.05</v>
      </c>
      <c r="G18" s="20">
        <v>2092.86</v>
      </c>
      <c r="H18" s="15">
        <f>397.61+2186.9+1325.38</f>
        <v>3909.8900000000003</v>
      </c>
      <c r="I18" s="15">
        <v>2188.8</v>
      </c>
      <c r="J18" s="24"/>
      <c r="K18" s="30"/>
      <c r="L18" s="29"/>
      <c r="M18" s="19"/>
    </row>
    <row r="19" spans="2:13" ht="12.75">
      <c r="B19" s="5" t="s">
        <v>13</v>
      </c>
      <c r="C19" s="4" t="s">
        <v>2</v>
      </c>
      <c r="D19" s="58" t="s">
        <v>0</v>
      </c>
      <c r="E19" s="20">
        <v>8680.52</v>
      </c>
      <c r="F19" s="7">
        <v>8185.8</v>
      </c>
      <c r="G19" s="20">
        <v>2315.5</v>
      </c>
      <c r="H19" s="15">
        <f>480+644.9+2423</f>
        <v>3547.9</v>
      </c>
      <c r="I19" s="15">
        <v>496.49</v>
      </c>
      <c r="J19" s="24"/>
      <c r="K19" s="33"/>
      <c r="L19" s="28"/>
      <c r="M19" s="4"/>
    </row>
    <row r="20" spans="2:13" ht="12.75">
      <c r="B20" s="5" t="s">
        <v>14</v>
      </c>
      <c r="C20" s="55" t="s">
        <v>35</v>
      </c>
      <c r="D20" s="58" t="s">
        <v>0</v>
      </c>
      <c r="E20" s="39">
        <v>137</v>
      </c>
      <c r="F20" s="15">
        <v>0</v>
      </c>
      <c r="G20" s="20">
        <v>0</v>
      </c>
      <c r="H20" s="15">
        <v>1112.7</v>
      </c>
      <c r="I20" s="15">
        <v>0</v>
      </c>
      <c r="J20" s="24"/>
      <c r="K20" s="33"/>
      <c r="L20" s="28"/>
      <c r="M20" s="4"/>
    </row>
    <row r="21" spans="2:13" ht="12.75">
      <c r="B21" s="5" t="s">
        <v>36</v>
      </c>
      <c r="C21" s="4" t="s">
        <v>3</v>
      </c>
      <c r="D21" s="58" t="s">
        <v>0</v>
      </c>
      <c r="E21" s="20">
        <v>0</v>
      </c>
      <c r="F21" s="15">
        <v>0</v>
      </c>
      <c r="G21" s="20">
        <v>0</v>
      </c>
      <c r="H21" s="15">
        <v>300</v>
      </c>
      <c r="I21" s="15">
        <v>500</v>
      </c>
      <c r="J21" s="24"/>
      <c r="K21" s="33"/>
      <c r="L21" s="28"/>
      <c r="M21" s="4"/>
    </row>
    <row r="22" spans="2:13" ht="12.75">
      <c r="B22" s="5" t="s">
        <v>37</v>
      </c>
      <c r="C22" s="11" t="s">
        <v>38</v>
      </c>
      <c r="D22" s="58" t="s">
        <v>0</v>
      </c>
      <c r="E22" s="39">
        <f>22887.92-E19</f>
        <v>14207.399999999998</v>
      </c>
      <c r="F22" s="7">
        <f>10945.6-F19</f>
        <v>2759.8</v>
      </c>
      <c r="G22" s="20">
        <f>893.09+G23+G24</f>
        <v>3836.29</v>
      </c>
      <c r="H22" s="15">
        <f>866.9+H23+H24</f>
        <v>2895.8</v>
      </c>
      <c r="I22" s="15">
        <f>3997+I23</f>
        <v>7567.8</v>
      </c>
      <c r="J22" s="24"/>
      <c r="K22" s="33"/>
      <c r="L22" s="28"/>
      <c r="M22" s="4"/>
    </row>
    <row r="23" spans="2:13" ht="12.75">
      <c r="B23" s="5" t="s">
        <v>42</v>
      </c>
      <c r="C23" s="11" t="s">
        <v>51</v>
      </c>
      <c r="D23" s="58" t="s">
        <v>0</v>
      </c>
      <c r="E23" s="20">
        <v>5791.02</v>
      </c>
      <c r="F23" s="15">
        <v>2033.22</v>
      </c>
      <c r="G23" s="20">
        <f>2943.2*0.72</f>
        <v>2119.104</v>
      </c>
      <c r="H23" s="15">
        <f>100+350+550</f>
        <v>1000</v>
      </c>
      <c r="I23" s="15">
        <v>3570.8</v>
      </c>
      <c r="J23" s="24"/>
      <c r="K23" s="33"/>
      <c r="L23" s="28"/>
      <c r="M23" s="4"/>
    </row>
    <row r="24" spans="2:13" s="3" customFormat="1" ht="12.75">
      <c r="B24" s="6" t="s">
        <v>43</v>
      </c>
      <c r="C24" s="11" t="s">
        <v>52</v>
      </c>
      <c r="D24" s="57" t="s">
        <v>0</v>
      </c>
      <c r="E24" s="13">
        <v>6267</v>
      </c>
      <c r="F24" s="17">
        <v>331.15</v>
      </c>
      <c r="G24" s="14">
        <f>2943.2*0.28</f>
        <v>824.096</v>
      </c>
      <c r="H24" s="17">
        <v>1028.9</v>
      </c>
      <c r="I24" s="15">
        <v>0</v>
      </c>
      <c r="J24" s="36"/>
      <c r="K24" s="34"/>
      <c r="L24" s="37"/>
      <c r="M24" s="11"/>
    </row>
    <row r="25" spans="2:13" ht="12.75">
      <c r="B25" s="5" t="s">
        <v>44</v>
      </c>
      <c r="C25" s="9" t="s">
        <v>41</v>
      </c>
      <c r="D25" s="58" t="s">
        <v>0</v>
      </c>
      <c r="E25" s="20">
        <v>0</v>
      </c>
      <c r="F25" s="15">
        <v>0</v>
      </c>
      <c r="G25" s="20">
        <v>0</v>
      </c>
      <c r="H25" s="15">
        <v>0</v>
      </c>
      <c r="I25" s="15">
        <v>29680.45</v>
      </c>
      <c r="J25" s="24"/>
      <c r="K25" s="33"/>
      <c r="L25" s="28"/>
      <c r="M25" s="4"/>
    </row>
    <row r="26" spans="2:13" ht="12.75">
      <c r="B26" s="6" t="s">
        <v>47</v>
      </c>
      <c r="C26" s="9" t="s">
        <v>45</v>
      </c>
      <c r="D26" s="58" t="s">
        <v>0</v>
      </c>
      <c r="E26" s="20">
        <v>0</v>
      </c>
      <c r="F26" s="7">
        <v>63975.6</v>
      </c>
      <c r="G26" s="20">
        <v>0</v>
      </c>
      <c r="H26" s="15">
        <v>0</v>
      </c>
      <c r="I26" s="15">
        <v>0</v>
      </c>
      <c r="J26" s="24"/>
      <c r="K26" s="33"/>
      <c r="L26" s="28"/>
      <c r="M26" s="4"/>
    </row>
    <row r="27" spans="2:9" ht="25.5">
      <c r="B27" s="5" t="s">
        <v>53</v>
      </c>
      <c r="C27" s="53" t="s">
        <v>48</v>
      </c>
      <c r="D27" s="38"/>
      <c r="F27" s="61"/>
      <c r="H27" s="48"/>
      <c r="I27" s="48"/>
    </row>
    <row r="28" spans="2:9" ht="12.75">
      <c r="B28" s="5"/>
      <c r="C28" s="4"/>
      <c r="D28" s="59" t="s">
        <v>49</v>
      </c>
      <c r="E28" s="74">
        <v>506.14</v>
      </c>
      <c r="F28" s="75">
        <v>421.925</v>
      </c>
      <c r="G28" s="76"/>
      <c r="H28" s="16"/>
      <c r="I28" s="16"/>
    </row>
    <row r="29" spans="2:9" ht="12.75">
      <c r="B29" s="5"/>
      <c r="C29" s="4"/>
      <c r="D29" s="59" t="s">
        <v>50</v>
      </c>
      <c r="E29" s="74"/>
      <c r="F29" s="75"/>
      <c r="G29" s="76">
        <v>2312.7</v>
      </c>
      <c r="H29" s="16">
        <v>3874.92</v>
      </c>
      <c r="I29" s="16">
        <v>5338.21</v>
      </c>
    </row>
    <row r="30" spans="2:9" ht="13.5" thickBot="1">
      <c r="B30" s="8"/>
      <c r="C30" s="65"/>
      <c r="D30" s="43"/>
      <c r="E30" s="66"/>
      <c r="F30" s="49"/>
      <c r="G30" s="67"/>
      <c r="H30" s="50"/>
      <c r="I30" s="50"/>
    </row>
  </sheetData>
  <sheetProtection/>
  <mergeCells count="3">
    <mergeCell ref="E6:I6"/>
    <mergeCell ref="B3:I3"/>
    <mergeCell ref="B4:I4"/>
  </mergeCells>
  <printOptions/>
  <pageMargins left="0.22" right="0.15748031496062992" top="0.19" bottom="0.17" header="0.17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О.А.</dc:creator>
  <cp:keywords/>
  <dc:description/>
  <cp:lastModifiedBy>Уранова О.Г.</cp:lastModifiedBy>
  <cp:lastPrinted>2013-04-22T03:41:58Z</cp:lastPrinted>
  <dcterms:created xsi:type="dcterms:W3CDTF">2011-03-10T06:58:39Z</dcterms:created>
  <dcterms:modified xsi:type="dcterms:W3CDTF">2013-04-22T07:09:11Z</dcterms:modified>
  <cp:category/>
  <cp:version/>
  <cp:contentType/>
  <cp:contentStatus/>
</cp:coreProperties>
</file>